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440" windowHeight="15600" tabRatio="500"/>
  </bookViews>
  <sheets>
    <sheet name="Sheet1" sheetId="1" r:id="rId1"/>
  </sheets>
  <definedNames>
    <definedName name="_xlnm._FilterDatabase" localSheetId="0" hidden="1">Sheet1!$A$1:$Y$26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4" i="1" l="1"/>
  <c r="Q44" i="1" s="1"/>
  <c r="T44" i="1" s="1"/>
  <c r="O45" i="1"/>
  <c r="Q45" i="1" s="1"/>
  <c r="T45" i="1" s="1"/>
  <c r="T47" i="1" s="1"/>
  <c r="O43" i="1"/>
  <c r="Q43" i="1" s="1"/>
  <c r="T43" i="1" s="1"/>
  <c r="C33" i="1"/>
  <c r="C34" i="1"/>
  <c r="C32" i="1"/>
  <c r="U26" i="1"/>
  <c r="V26" i="1" s="1"/>
  <c r="T26" i="1"/>
  <c r="Q26" i="1"/>
  <c r="U25" i="1"/>
  <c r="V25" i="1" s="1"/>
  <c r="T25" i="1"/>
  <c r="Q25" i="1"/>
  <c r="U24" i="1"/>
  <c r="V24" i="1" s="1"/>
  <c r="T24" i="1"/>
  <c r="Q24" i="1"/>
  <c r="U23" i="1"/>
  <c r="V23" i="1" s="1"/>
  <c r="T23" i="1"/>
  <c r="Q23" i="1"/>
  <c r="U22" i="1"/>
  <c r="V22" i="1" s="1"/>
  <c r="T22" i="1"/>
  <c r="Q22" i="1"/>
  <c r="U21" i="1"/>
  <c r="V21" i="1" s="1"/>
  <c r="T21" i="1"/>
  <c r="Q21" i="1"/>
  <c r="U20" i="1"/>
  <c r="V20" i="1" s="1"/>
  <c r="T20" i="1"/>
  <c r="Q20" i="1"/>
  <c r="U19" i="1"/>
  <c r="V19" i="1" s="1"/>
  <c r="T19" i="1"/>
  <c r="Q19" i="1"/>
  <c r="U18" i="1"/>
  <c r="V18" i="1"/>
  <c r="T18" i="1"/>
  <c r="Q18" i="1"/>
  <c r="U17" i="1"/>
  <c r="V17" i="1"/>
  <c r="T17" i="1"/>
  <c r="Q17" i="1"/>
  <c r="U16" i="1"/>
  <c r="V16" i="1" s="1"/>
  <c r="T16" i="1"/>
  <c r="Q16" i="1"/>
  <c r="U15" i="1"/>
  <c r="V15" i="1" s="1"/>
  <c r="T15" i="1"/>
  <c r="Q15" i="1"/>
  <c r="U14" i="1"/>
  <c r="V14" i="1" s="1"/>
  <c r="T14" i="1"/>
  <c r="Q14" i="1"/>
  <c r="U13" i="1"/>
  <c r="V13" i="1"/>
  <c r="T13" i="1"/>
  <c r="Q13" i="1"/>
  <c r="U12" i="1"/>
  <c r="V12" i="1"/>
  <c r="T12" i="1"/>
  <c r="Q12" i="1"/>
  <c r="U11" i="1"/>
  <c r="V11" i="1"/>
  <c r="T11" i="1"/>
  <c r="Q11" i="1"/>
  <c r="U10" i="1"/>
  <c r="V10" i="1" s="1"/>
  <c r="T10" i="1"/>
  <c r="Q10" i="1"/>
  <c r="U9" i="1"/>
  <c r="V9" i="1" s="1"/>
  <c r="T9" i="1"/>
  <c r="Q9" i="1"/>
  <c r="U8" i="1"/>
  <c r="V8" i="1" s="1"/>
  <c r="T8" i="1"/>
  <c r="Q8" i="1"/>
  <c r="U7" i="1"/>
  <c r="V7" i="1" s="1"/>
  <c r="T7" i="1"/>
  <c r="Q7" i="1"/>
  <c r="U6" i="1"/>
  <c r="V6" i="1" s="1"/>
  <c r="T6" i="1"/>
  <c r="Q6" i="1"/>
  <c r="U5" i="1"/>
  <c r="V5" i="1"/>
  <c r="T5" i="1"/>
  <c r="Q5" i="1"/>
  <c r="U4" i="1"/>
  <c r="V4" i="1"/>
  <c r="T4" i="1"/>
  <c r="Q4" i="1"/>
  <c r="U3" i="1"/>
  <c r="V3" i="1"/>
  <c r="T3" i="1"/>
  <c r="Q3" i="1"/>
  <c r="U2" i="1"/>
  <c r="V2" i="1"/>
  <c r="T2" i="1"/>
  <c r="Q2" i="1"/>
  <c r="O47" i="1" l="1"/>
</calcChain>
</file>

<file path=xl/comments1.xml><?xml version="1.0" encoding="utf-8"?>
<comments xmlns="http://schemas.openxmlformats.org/spreadsheetml/2006/main">
  <authors>
    <author>David Funk</author>
  </authors>
  <commentList>
    <comment ref="J2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3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4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5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6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7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8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9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10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11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12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13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14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15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16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17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C18" authorId="0">
      <text>
        <r>
          <rPr>
            <b/>
            <sz val="9"/>
            <color indexed="81"/>
            <rFont val="Verdana"/>
            <family val="2"/>
          </rPr>
          <t>David Funk:</t>
        </r>
        <r>
          <rPr>
            <sz val="9"/>
            <color indexed="81"/>
            <rFont val="Verdana"/>
            <family val="2"/>
          </rPr>
          <t xml:space="preserve">
temp a bit variable and changing as heat comes on during recording. so temps approximate</t>
        </r>
      </text>
    </comment>
    <comment ref="J18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C19" authorId="0">
      <text>
        <r>
          <rPr>
            <b/>
            <sz val="9"/>
            <color indexed="81"/>
            <rFont val="Verdana"/>
            <family val="2"/>
          </rPr>
          <t>David Funk:</t>
        </r>
        <r>
          <rPr>
            <sz val="9"/>
            <color indexed="81"/>
            <rFont val="Verdana"/>
            <family val="2"/>
          </rPr>
          <t xml:space="preserve">
temp a bit variable and changing as heat comes on during recording. so temps approximate</t>
        </r>
      </text>
    </comment>
    <comment ref="J19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C20" authorId="0">
      <text>
        <r>
          <rPr>
            <b/>
            <sz val="9"/>
            <color indexed="81"/>
            <rFont val="Verdana"/>
            <family val="2"/>
          </rPr>
          <t>David Funk:</t>
        </r>
        <r>
          <rPr>
            <sz val="9"/>
            <color indexed="81"/>
            <rFont val="Verdana"/>
            <family val="2"/>
          </rPr>
          <t xml:space="preserve">
temp a bit variable and changing as heat comes on during recording. so temps approximate</t>
        </r>
      </text>
    </comment>
    <comment ref="J20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21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22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23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24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25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J26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approximate</t>
        </r>
      </text>
    </comment>
    <comment ref="B34" authorId="0">
      <text>
        <r>
          <rPr>
            <b/>
            <sz val="9"/>
            <color indexed="81"/>
            <rFont val="Calibri"/>
            <family val="2"/>
          </rPr>
          <t>David Funk:</t>
        </r>
        <r>
          <rPr>
            <sz val="9"/>
            <color indexed="81"/>
            <rFont val="Calibri"/>
            <family val="2"/>
          </rPr>
          <t xml:space="preserve">
excluding two outliers</t>
        </r>
      </text>
    </comment>
  </commentList>
</comments>
</file>

<file path=xl/sharedStrings.xml><?xml version="1.0" encoding="utf-8"?>
<sst xmlns="http://schemas.openxmlformats.org/spreadsheetml/2006/main" count="291" uniqueCount="65">
  <si>
    <t>R09_0789.WAV</t>
  </si>
  <si>
    <t>Anaxipha</t>
  </si>
  <si>
    <t>calusa</t>
  </si>
  <si>
    <t>TJW 103</t>
  </si>
  <si>
    <t>FL</t>
  </si>
  <si>
    <t>Collier</t>
  </si>
  <si>
    <t>Midway Campground</t>
  </si>
  <si>
    <t>Midway Campground along US 41 nr junc west end of county rd 94 (Loop Rd)</t>
  </si>
  <si>
    <t>coll as nymph by Lary Reeves</t>
  </si>
  <si>
    <t>lab rec</t>
  </si>
  <si>
    <t>R09_0790.WAV</t>
  </si>
  <si>
    <t>R09_0791.WAV</t>
  </si>
  <si>
    <t>R09_0792.WAV</t>
  </si>
  <si>
    <t>R09_0793.WAV</t>
  </si>
  <si>
    <t>R09_0794.WAV</t>
  </si>
  <si>
    <t>TJW 112</t>
  </si>
  <si>
    <t>coll as adult by Lary Reeves</t>
  </si>
  <si>
    <t>TJW 113</t>
  </si>
  <si>
    <t>R09_0795.WAV</t>
  </si>
  <si>
    <t>R09_0796.WAV</t>
  </si>
  <si>
    <t>R09_0798.WAV</t>
  </si>
  <si>
    <t>R09_0799.WAV</t>
  </si>
  <si>
    <t>R09_0800.WAV</t>
  </si>
  <si>
    <t>R09_0802.WAV</t>
  </si>
  <si>
    <t>R09_0803.WAV</t>
  </si>
  <si>
    <t>R09_0804.WAV</t>
  </si>
  <si>
    <t>R09_0805.WAV</t>
  </si>
  <si>
    <t>R09_0806.WAV</t>
  </si>
  <si>
    <t>.WAV file</t>
  </si>
  <si>
    <t>date and time</t>
  </si>
  <si>
    <t>temp (°C)</t>
  </si>
  <si>
    <t>genus</t>
  </si>
  <si>
    <t>species</t>
  </si>
  <si>
    <t>Inven-tory number</t>
    <phoneticPr fontId="0"/>
  </si>
  <si>
    <t>state</t>
  </si>
  <si>
    <t>County</t>
  </si>
  <si>
    <t>Town</t>
  </si>
  <si>
    <t>deg latitude</t>
  </si>
  <si>
    <t>deg longitude</t>
  </si>
  <si>
    <t>locality</t>
  </si>
  <si>
    <t>notes</t>
  </si>
  <si>
    <t>sun on singer?</t>
  </si>
  <si>
    <t>pulse time (sec)</t>
  </si>
  <si>
    <t>no. pulses</t>
  </si>
  <si>
    <t>pulse/ sec calc</t>
  </si>
  <si>
    <t>freq (KHz)</t>
  </si>
  <si>
    <t>pulse length (s)</t>
  </si>
  <si>
    <t>tooth no. (calc)</t>
  </si>
  <si>
    <t>pulse period</t>
    <phoneticPr fontId="0"/>
  </si>
  <si>
    <t>duty cycle</t>
    <phoneticPr fontId="0"/>
  </si>
  <si>
    <t>pulse rate</t>
  </si>
  <si>
    <t>freq (kHz)</t>
  </si>
  <si>
    <t>x-temp</t>
  </si>
  <si>
    <t>r  squared</t>
  </si>
  <si>
    <t>f(x)-calculated</t>
  </si>
  <si>
    <t>slope</t>
  </si>
  <si>
    <t>intercept</t>
  </si>
  <si>
    <t>b</t>
  </si>
  <si>
    <t>a</t>
  </si>
  <si>
    <t>PR</t>
  </si>
  <si>
    <t>PR temp coef=</t>
  </si>
  <si>
    <t>CF</t>
  </si>
  <si>
    <t>CF temp coef=</t>
  </si>
  <si>
    <t>Temp C</t>
  </si>
  <si>
    <t>DF 25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</si>
</sst>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8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9"/>
      <color indexed="81"/>
      <name val="Verdana"/>
      <family val="2"/>
    </font>
    <font>
      <sz val="9"/>
      <color indexed="81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22" fontId="0" fillId="0" borderId="0" xfId="0" applyNumberFormat="1"/>
    <xf numFmtId="0" fontId="1" fillId="0" borderId="0" xfId="0" applyFont="1"/>
    <xf numFmtId="0" fontId="0" fillId="0" borderId="0" xfId="0" applyFill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165" fontId="0" fillId="0" borderId="0" xfId="0" applyNumberFormat="1" applyFill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0" fontId="0" fillId="0" borderId="0" xfId="0" applyAlignment="1">
      <alignment horizontal="right"/>
    </xf>
    <xf numFmtId="2" fontId="0" fillId="0" borderId="0" xfId="0" applyNumberFormat="1"/>
    <xf numFmtId="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2.5628171478565189E-2"/>
                  <c:y val="0.37862131816856232"/>
                </c:manualLayout>
              </c:layout>
              <c:numFmt formatCode="General" sourceLinked="0"/>
            </c:trendlineLbl>
          </c:trendline>
          <c:xVal>
            <c:numRef>
              <c:f>Sheet1!$Q$2:$Q$26</c:f>
              <c:numCache>
                <c:formatCode>0.0</c:formatCode>
                <c:ptCount val="25"/>
                <c:pt idx="0">
                  <c:v>3.2666394446712945</c:v>
                </c:pt>
                <c:pt idx="1">
                  <c:v>2.7129402129402127</c:v>
                </c:pt>
                <c:pt idx="2">
                  <c:v>2.2842639593908629</c:v>
                </c:pt>
                <c:pt idx="3">
                  <c:v>2.3312740412635504</c:v>
                </c:pt>
                <c:pt idx="4">
                  <c:v>3.1337437045327361</c:v>
                </c:pt>
                <c:pt idx="5">
                  <c:v>3.4577322046023604</c:v>
                </c:pt>
                <c:pt idx="6">
                  <c:v>4.03327451474666</c:v>
                </c:pt>
                <c:pt idx="7">
                  <c:v>3.016773259321829</c:v>
                </c:pt>
                <c:pt idx="8">
                  <c:v>2.669371629918317</c:v>
                </c:pt>
                <c:pt idx="9">
                  <c:v>3.4505542911680491</c:v>
                </c:pt>
                <c:pt idx="10">
                  <c:v>2.7060782681099083</c:v>
                </c:pt>
                <c:pt idx="11">
                  <c:v>3.8840752913056469</c:v>
                </c:pt>
                <c:pt idx="12">
                  <c:v>3.3987915407854983</c:v>
                </c:pt>
                <c:pt idx="13">
                  <c:v>2.8277344191833507</c:v>
                </c:pt>
                <c:pt idx="14">
                  <c:v>5.1052967453733249</c:v>
                </c:pt>
                <c:pt idx="15">
                  <c:v>4.697116942014901</c:v>
                </c:pt>
                <c:pt idx="16">
                  <c:v>5.9034907597535939</c:v>
                </c:pt>
                <c:pt idx="17">
                  <c:v>4.7501425042751286</c:v>
                </c:pt>
                <c:pt idx="18">
                  <c:v>4.0261701056869654</c:v>
                </c:pt>
                <c:pt idx="19">
                  <c:v>6.5498318286422377</c:v>
                </c:pt>
                <c:pt idx="20">
                  <c:v>6.4570466030320048</c:v>
                </c:pt>
                <c:pt idx="21">
                  <c:v>4.0993206840009373</c:v>
                </c:pt>
                <c:pt idx="22">
                  <c:v>5.8904378558806201</c:v>
                </c:pt>
                <c:pt idx="23">
                  <c:v>3.3619348687841839</c:v>
                </c:pt>
                <c:pt idx="24">
                  <c:v>2.7327935222672064</c:v>
                </c:pt>
              </c:numCache>
            </c:numRef>
          </c:xVal>
          <c:yVal>
            <c:numRef>
              <c:f>Sheet1!$R$2:$R$26</c:f>
              <c:numCache>
                <c:formatCode>General</c:formatCode>
                <c:ptCount val="25"/>
                <c:pt idx="0">
                  <c:v>4.6059999999999999</c:v>
                </c:pt>
                <c:pt idx="1">
                  <c:v>4.0019999999999998</c:v>
                </c:pt>
                <c:pt idx="2">
                  <c:v>3.992</c:v>
                </c:pt>
                <c:pt idx="3">
                  <c:v>3.9060000000000001</c:v>
                </c:pt>
                <c:pt idx="4">
                  <c:v>4.069</c:v>
                </c:pt>
                <c:pt idx="5">
                  <c:v>4.5430000000000001</c:v>
                </c:pt>
                <c:pt idx="6">
                  <c:v>4.5279999999999996</c:v>
                </c:pt>
                <c:pt idx="7">
                  <c:v>4.1719999999999997</c:v>
                </c:pt>
                <c:pt idx="8">
                  <c:v>4.0599999999999996</c:v>
                </c:pt>
                <c:pt idx="9">
                  <c:v>4.3109999999999999</c:v>
                </c:pt>
                <c:pt idx="10">
                  <c:v>4.093</c:v>
                </c:pt>
                <c:pt idx="11">
                  <c:v>4.17</c:v>
                </c:pt>
                <c:pt idx="12">
                  <c:v>4.1740000000000004</c:v>
                </c:pt>
                <c:pt idx="13">
                  <c:v>4.008</c:v>
                </c:pt>
                <c:pt idx="14">
                  <c:v>4.9950000000000001</c:v>
                </c:pt>
                <c:pt idx="15">
                  <c:v>5.2969999999999997</c:v>
                </c:pt>
                <c:pt idx="16">
                  <c:v>4.8929999999999998</c:v>
                </c:pt>
                <c:pt idx="17">
                  <c:v>5.1710000000000003</c:v>
                </c:pt>
                <c:pt idx="18">
                  <c:v>5.0679999999999996</c:v>
                </c:pt>
                <c:pt idx="19">
                  <c:v>5.4390000000000001</c:v>
                </c:pt>
                <c:pt idx="20">
                  <c:v>5.3369999999999997</c:v>
                </c:pt>
                <c:pt idx="21">
                  <c:v>5.3810000000000002</c:v>
                </c:pt>
                <c:pt idx="22">
                  <c:v>5.31</c:v>
                </c:pt>
                <c:pt idx="23">
                  <c:v>4.984</c:v>
                </c:pt>
                <c:pt idx="24">
                  <c:v>4.0609999999999999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550208"/>
        <c:axId val="107552128"/>
      </c:scatterChart>
      <c:valAx>
        <c:axId val="107550208"/>
        <c:scaling>
          <c:orientation val="minMax"/>
          <c:min val="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Pulse rate (p/s)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07552128"/>
        <c:crosses val="autoZero"/>
        <c:crossBetween val="midCat"/>
      </c:valAx>
      <c:valAx>
        <c:axId val="107552128"/>
        <c:scaling>
          <c:orientation val="minMax"/>
          <c:min val="3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Carrier frequency (kHz)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107550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8961264216972881"/>
                  <c:y val="0.41905657626130072"/>
                </c:manualLayout>
              </c:layout>
              <c:numFmt formatCode="General" sourceLinked="0"/>
            </c:trendlineLbl>
          </c:trendline>
          <c:xVal>
            <c:numRef>
              <c:f>Sheet1!$C$2:$C$26</c:f>
              <c:numCache>
                <c:formatCode>General</c:formatCode>
                <c:ptCount val="25"/>
                <c:pt idx="0">
                  <c:v>18</c:v>
                </c:pt>
                <c:pt idx="1">
                  <c:v>15.7</c:v>
                </c:pt>
                <c:pt idx="2">
                  <c:v>15.7</c:v>
                </c:pt>
                <c:pt idx="3">
                  <c:v>15.1</c:v>
                </c:pt>
                <c:pt idx="4">
                  <c:v>15.1</c:v>
                </c:pt>
                <c:pt idx="5">
                  <c:v>18.399999999999999</c:v>
                </c:pt>
                <c:pt idx="6">
                  <c:v>18.399999999999999</c:v>
                </c:pt>
                <c:pt idx="7">
                  <c:v>16.899999999999999</c:v>
                </c:pt>
                <c:pt idx="8">
                  <c:v>16.899999999999999</c:v>
                </c:pt>
                <c:pt idx="9">
                  <c:v>17</c:v>
                </c:pt>
                <c:pt idx="10">
                  <c:v>17</c:v>
                </c:pt>
                <c:pt idx="11">
                  <c:v>17.2</c:v>
                </c:pt>
                <c:pt idx="12">
                  <c:v>16.5</c:v>
                </c:pt>
                <c:pt idx="13">
                  <c:v>16.5</c:v>
                </c:pt>
                <c:pt idx="14">
                  <c:v>21.2</c:v>
                </c:pt>
                <c:pt idx="15">
                  <c:v>20.2</c:v>
                </c:pt>
                <c:pt idx="16">
                  <c:v>22.5</c:v>
                </c:pt>
                <c:pt idx="17">
                  <c:v>22.5</c:v>
                </c:pt>
                <c:pt idx="18">
                  <c:v>22.5</c:v>
                </c:pt>
                <c:pt idx="19">
                  <c:v>24.6</c:v>
                </c:pt>
                <c:pt idx="20">
                  <c:v>24.3</c:v>
                </c:pt>
                <c:pt idx="21">
                  <c:v>22.5</c:v>
                </c:pt>
                <c:pt idx="22">
                  <c:v>22.5</c:v>
                </c:pt>
                <c:pt idx="23">
                  <c:v>19.600000000000001</c:v>
                </c:pt>
                <c:pt idx="24">
                  <c:v>15.7</c:v>
                </c:pt>
              </c:numCache>
            </c:numRef>
          </c:xVal>
          <c:yVal>
            <c:numRef>
              <c:f>Sheet1!$Q$2:$Q$26</c:f>
              <c:numCache>
                <c:formatCode>0.0</c:formatCode>
                <c:ptCount val="25"/>
                <c:pt idx="0">
                  <c:v>3.2666394446712945</c:v>
                </c:pt>
                <c:pt idx="1">
                  <c:v>2.7129402129402127</c:v>
                </c:pt>
                <c:pt idx="2">
                  <c:v>2.2842639593908629</c:v>
                </c:pt>
                <c:pt idx="3">
                  <c:v>2.3312740412635504</c:v>
                </c:pt>
                <c:pt idx="4">
                  <c:v>3.1337437045327361</c:v>
                </c:pt>
                <c:pt idx="5">
                  <c:v>3.4577322046023604</c:v>
                </c:pt>
                <c:pt idx="6">
                  <c:v>4.03327451474666</c:v>
                </c:pt>
                <c:pt idx="7">
                  <c:v>3.016773259321829</c:v>
                </c:pt>
                <c:pt idx="8">
                  <c:v>2.669371629918317</c:v>
                </c:pt>
                <c:pt idx="9">
                  <c:v>3.4505542911680491</c:v>
                </c:pt>
                <c:pt idx="10">
                  <c:v>2.7060782681099083</c:v>
                </c:pt>
                <c:pt idx="11">
                  <c:v>3.8840752913056469</c:v>
                </c:pt>
                <c:pt idx="12">
                  <c:v>3.3987915407854983</c:v>
                </c:pt>
                <c:pt idx="13">
                  <c:v>2.8277344191833507</c:v>
                </c:pt>
                <c:pt idx="14">
                  <c:v>5.1052967453733249</c:v>
                </c:pt>
                <c:pt idx="15">
                  <c:v>4.697116942014901</c:v>
                </c:pt>
                <c:pt idx="16">
                  <c:v>5.9034907597535939</c:v>
                </c:pt>
                <c:pt idx="17">
                  <c:v>4.7501425042751286</c:v>
                </c:pt>
                <c:pt idx="18">
                  <c:v>4.0261701056869654</c:v>
                </c:pt>
                <c:pt idx="19">
                  <c:v>6.5498318286422377</c:v>
                </c:pt>
                <c:pt idx="20">
                  <c:v>6.4570466030320048</c:v>
                </c:pt>
                <c:pt idx="21">
                  <c:v>4.0993206840009373</c:v>
                </c:pt>
                <c:pt idx="22">
                  <c:v>5.8904378558806201</c:v>
                </c:pt>
                <c:pt idx="23">
                  <c:v>3.3619348687841839</c:v>
                </c:pt>
                <c:pt idx="24">
                  <c:v>2.7327935222672064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597824"/>
        <c:axId val="107599744"/>
      </c:scatterChart>
      <c:valAx>
        <c:axId val="107597824"/>
        <c:scaling>
          <c:orientation val="minMax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7599744"/>
        <c:crosses val="autoZero"/>
        <c:crossBetween val="midCat"/>
        <c:majorUnit val="5"/>
      </c:valAx>
      <c:valAx>
        <c:axId val="107599744"/>
        <c:scaling>
          <c:orientation val="minMax"/>
          <c:min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Pulse rate (p/s)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075978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828675</xdr:colOff>
      <xdr:row>26</xdr:row>
      <xdr:rowOff>161925</xdr:rowOff>
    </xdr:from>
    <xdr:to>
      <xdr:col>21</xdr:col>
      <xdr:colOff>371475</xdr:colOff>
      <xdr:row>40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400050</xdr:colOff>
      <xdr:row>26</xdr:row>
      <xdr:rowOff>190500</xdr:rowOff>
    </xdr:from>
    <xdr:to>
      <xdr:col>15</xdr:col>
      <xdr:colOff>781050</xdr:colOff>
      <xdr:row>40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0"/>
  <sheetViews>
    <sheetView tabSelected="1" topLeftCell="J22" workbookViewId="0">
      <selection activeCell="P53" sqref="P52:P53"/>
    </sheetView>
  </sheetViews>
  <sheetFormatPr defaultColWidth="11" defaultRowHeight="15.75" x14ac:dyDescent="0.25"/>
  <cols>
    <col min="2" max="2" width="16.25" customWidth="1"/>
    <col min="3" max="3" width="12.375" customWidth="1"/>
  </cols>
  <sheetData>
    <row r="1" spans="1:22" ht="31.5" x14ac:dyDescent="0.25">
      <c r="A1" s="8" t="s">
        <v>28</v>
      </c>
      <c r="B1" s="8" t="s">
        <v>29</v>
      </c>
      <c r="C1" s="8" t="s">
        <v>30</v>
      </c>
      <c r="D1" s="8" t="s">
        <v>31</v>
      </c>
      <c r="E1" s="8" t="s">
        <v>32</v>
      </c>
      <c r="F1" s="8" t="s">
        <v>33</v>
      </c>
      <c r="G1" s="8" t="s">
        <v>34</v>
      </c>
      <c r="H1" s="8" t="s">
        <v>35</v>
      </c>
      <c r="I1" s="8" t="s">
        <v>36</v>
      </c>
      <c r="J1" s="8" t="s">
        <v>37</v>
      </c>
      <c r="K1" s="8" t="s">
        <v>38</v>
      </c>
      <c r="L1" s="8" t="s">
        <v>39</v>
      </c>
      <c r="M1" s="8" t="s">
        <v>40</v>
      </c>
      <c r="N1" s="8" t="s">
        <v>41</v>
      </c>
      <c r="O1" s="8" t="s">
        <v>42</v>
      </c>
      <c r="P1" s="8" t="s">
        <v>43</v>
      </c>
      <c r="Q1" s="9" t="s">
        <v>44</v>
      </c>
      <c r="R1" s="8" t="s">
        <v>45</v>
      </c>
      <c r="S1" s="10" t="s">
        <v>46</v>
      </c>
      <c r="T1" s="11" t="s">
        <v>47</v>
      </c>
      <c r="U1" s="12" t="s">
        <v>48</v>
      </c>
      <c r="V1" s="10" t="s">
        <v>49</v>
      </c>
    </row>
    <row r="2" spans="1:22" x14ac:dyDescent="0.25">
      <c r="A2" t="s">
        <v>0</v>
      </c>
      <c r="B2" s="1">
        <v>41256.972222222219</v>
      </c>
      <c r="C2">
        <v>18</v>
      </c>
      <c r="D2" t="s">
        <v>1</v>
      </c>
      <c r="E2" t="s">
        <v>2</v>
      </c>
      <c r="F2" t="s">
        <v>3</v>
      </c>
      <c r="G2" t="s">
        <v>4</v>
      </c>
      <c r="H2" s="2" t="s">
        <v>5</v>
      </c>
      <c r="I2" t="s">
        <v>6</v>
      </c>
      <c r="J2" s="2">
        <v>25.850845</v>
      </c>
      <c r="K2" s="2">
        <v>-80.988997999999995</v>
      </c>
      <c r="L2" t="s">
        <v>7</v>
      </c>
      <c r="M2" s="2" t="s">
        <v>8</v>
      </c>
      <c r="N2" s="3" t="s">
        <v>9</v>
      </c>
      <c r="O2">
        <v>2.4489999999999998</v>
      </c>
      <c r="P2">
        <v>8</v>
      </c>
      <c r="Q2" s="4">
        <f t="shared" ref="Q2:Q26" si="0">P2/O2</f>
        <v>3.2666394446712945</v>
      </c>
      <c r="R2">
        <v>4.6059999999999999</v>
      </c>
      <c r="S2">
        <v>5.3999999999999999E-2</v>
      </c>
      <c r="T2" s="5">
        <f t="shared" ref="T2:T26" si="1">S2*(R2*1000)</f>
        <v>248.72399999999999</v>
      </c>
      <c r="U2" s="6">
        <f t="shared" ref="U2:U26" si="2">O2/P2</f>
        <v>0.30612499999999998</v>
      </c>
      <c r="V2" s="7">
        <f t="shared" ref="V2:V26" si="3">S2/U2</f>
        <v>0.17639853001224989</v>
      </c>
    </row>
    <row r="3" spans="1:22" x14ac:dyDescent="0.25">
      <c r="A3" t="s">
        <v>10</v>
      </c>
      <c r="B3" s="1">
        <v>41270.959722222222</v>
      </c>
      <c r="C3">
        <v>15.7</v>
      </c>
      <c r="D3" t="s">
        <v>1</v>
      </c>
      <c r="E3" t="s">
        <v>2</v>
      </c>
      <c r="F3" t="s">
        <v>3</v>
      </c>
      <c r="G3" t="s">
        <v>4</v>
      </c>
      <c r="H3" s="2" t="s">
        <v>5</v>
      </c>
      <c r="I3" t="s">
        <v>6</v>
      </c>
      <c r="J3" s="2">
        <v>25.850845</v>
      </c>
      <c r="K3" s="2">
        <v>-80.988997999999995</v>
      </c>
      <c r="L3" t="s">
        <v>7</v>
      </c>
      <c r="M3" s="2" t="s">
        <v>8</v>
      </c>
      <c r="N3" s="3" t="s">
        <v>9</v>
      </c>
      <c r="O3">
        <v>19.536000000000001</v>
      </c>
      <c r="P3">
        <v>53</v>
      </c>
      <c r="Q3" s="4">
        <f t="shared" si="0"/>
        <v>2.7129402129402127</v>
      </c>
      <c r="R3">
        <v>4.0019999999999998</v>
      </c>
      <c r="S3">
        <v>6.7000000000000004E-2</v>
      </c>
      <c r="T3" s="5">
        <f t="shared" si="1"/>
        <v>268.13400000000001</v>
      </c>
      <c r="U3" s="6">
        <f t="shared" si="2"/>
        <v>0.3686037735849057</v>
      </c>
      <c r="V3" s="7">
        <f t="shared" si="3"/>
        <v>0.18176699426699425</v>
      </c>
    </row>
    <row r="4" spans="1:22" x14ac:dyDescent="0.25">
      <c r="A4" t="s">
        <v>11</v>
      </c>
      <c r="B4" s="1">
        <v>41270.974999999999</v>
      </c>
      <c r="C4">
        <v>15.7</v>
      </c>
      <c r="D4" t="s">
        <v>1</v>
      </c>
      <c r="E4" t="s">
        <v>2</v>
      </c>
      <c r="F4" t="s">
        <v>3</v>
      </c>
      <c r="G4" t="s">
        <v>4</v>
      </c>
      <c r="H4" s="2" t="s">
        <v>5</v>
      </c>
      <c r="I4" t="s">
        <v>6</v>
      </c>
      <c r="J4" s="2">
        <v>25.850845</v>
      </c>
      <c r="K4" s="2">
        <v>-80.988997999999995</v>
      </c>
      <c r="L4" t="s">
        <v>7</v>
      </c>
      <c r="M4" s="2" t="s">
        <v>8</v>
      </c>
      <c r="N4" s="3" t="s">
        <v>9</v>
      </c>
      <c r="O4">
        <v>7.88</v>
      </c>
      <c r="P4">
        <v>18</v>
      </c>
      <c r="Q4" s="4">
        <f t="shared" si="0"/>
        <v>2.2842639593908629</v>
      </c>
      <c r="R4">
        <v>3.992</v>
      </c>
      <c r="S4">
        <v>6.0999999999999999E-2</v>
      </c>
      <c r="T4" s="5">
        <f t="shared" si="1"/>
        <v>243.512</v>
      </c>
      <c r="U4" s="6">
        <f t="shared" si="2"/>
        <v>0.43777777777777777</v>
      </c>
      <c r="V4" s="7">
        <f t="shared" si="3"/>
        <v>0.13934010152284265</v>
      </c>
    </row>
    <row r="5" spans="1:22" x14ac:dyDescent="0.25">
      <c r="A5" t="s">
        <v>12</v>
      </c>
      <c r="B5" s="1">
        <v>41273.855555555558</v>
      </c>
      <c r="C5">
        <v>15.1</v>
      </c>
      <c r="D5" t="s">
        <v>1</v>
      </c>
      <c r="E5" t="s">
        <v>2</v>
      </c>
      <c r="F5" t="s">
        <v>3</v>
      </c>
      <c r="G5" t="s">
        <v>4</v>
      </c>
      <c r="H5" s="2" t="s">
        <v>5</v>
      </c>
      <c r="I5" t="s">
        <v>6</v>
      </c>
      <c r="J5" s="2">
        <v>25.850845</v>
      </c>
      <c r="K5" s="2">
        <v>-80.988997999999995</v>
      </c>
      <c r="L5" t="s">
        <v>7</v>
      </c>
      <c r="M5" s="2" t="s">
        <v>8</v>
      </c>
      <c r="N5" s="3" t="s">
        <v>9</v>
      </c>
      <c r="O5">
        <v>17.158000000000001</v>
      </c>
      <c r="P5">
        <v>40</v>
      </c>
      <c r="Q5" s="4">
        <f t="shared" si="0"/>
        <v>2.3312740412635504</v>
      </c>
      <c r="R5">
        <v>3.9060000000000001</v>
      </c>
      <c r="S5">
        <v>7.5999999999999998E-2</v>
      </c>
      <c r="T5" s="5">
        <f t="shared" si="1"/>
        <v>296.85599999999999</v>
      </c>
      <c r="U5" s="6">
        <f t="shared" si="2"/>
        <v>0.42895000000000005</v>
      </c>
      <c r="V5" s="7">
        <f t="shared" si="3"/>
        <v>0.17717682713602981</v>
      </c>
    </row>
    <row r="6" spans="1:22" x14ac:dyDescent="0.25">
      <c r="A6" t="s">
        <v>13</v>
      </c>
      <c r="B6" s="1">
        <v>41283.798935185187</v>
      </c>
      <c r="C6">
        <v>15.1</v>
      </c>
      <c r="D6" t="s">
        <v>1</v>
      </c>
      <c r="E6" t="s">
        <v>2</v>
      </c>
      <c r="F6" t="s">
        <v>3</v>
      </c>
      <c r="G6" t="s">
        <v>4</v>
      </c>
      <c r="H6" s="2" t="s">
        <v>5</v>
      </c>
      <c r="I6" t="s">
        <v>6</v>
      </c>
      <c r="J6" s="2">
        <v>25.850845</v>
      </c>
      <c r="K6" s="2">
        <v>-80.988997999999995</v>
      </c>
      <c r="L6" t="s">
        <v>7</v>
      </c>
      <c r="M6" s="2" t="s">
        <v>8</v>
      </c>
      <c r="N6" s="3" t="s">
        <v>9</v>
      </c>
      <c r="O6">
        <v>8.9350000000000005</v>
      </c>
      <c r="P6">
        <v>28</v>
      </c>
      <c r="Q6" s="4">
        <f t="shared" si="0"/>
        <v>3.1337437045327361</v>
      </c>
      <c r="R6">
        <v>4.069</v>
      </c>
      <c r="S6">
        <v>6.4000000000000001E-2</v>
      </c>
      <c r="T6" s="5">
        <f t="shared" si="1"/>
        <v>260.416</v>
      </c>
      <c r="U6" s="6">
        <f t="shared" si="2"/>
        <v>0.31910714285714287</v>
      </c>
      <c r="V6" s="7">
        <f t="shared" si="3"/>
        <v>0.20055959709009513</v>
      </c>
    </row>
    <row r="7" spans="1:22" x14ac:dyDescent="0.25">
      <c r="A7" t="s">
        <v>14</v>
      </c>
      <c r="B7" s="1">
        <v>41284.053379629629</v>
      </c>
      <c r="C7">
        <v>18.399999999999999</v>
      </c>
      <c r="D7" t="s">
        <v>1</v>
      </c>
      <c r="E7" t="s">
        <v>2</v>
      </c>
      <c r="F7" t="s">
        <v>15</v>
      </c>
      <c r="G7" t="s">
        <v>4</v>
      </c>
      <c r="H7" s="2" t="s">
        <v>5</v>
      </c>
      <c r="I7" t="s">
        <v>6</v>
      </c>
      <c r="J7" s="2">
        <v>25.850845</v>
      </c>
      <c r="K7" s="2">
        <v>-80.988997999999995</v>
      </c>
      <c r="L7" t="s">
        <v>7</v>
      </c>
      <c r="M7" s="2" t="s">
        <v>16</v>
      </c>
      <c r="N7" s="3" t="s">
        <v>9</v>
      </c>
      <c r="O7">
        <v>8.3870000000000005</v>
      </c>
      <c r="P7">
        <v>29</v>
      </c>
      <c r="Q7" s="4">
        <f t="shared" si="0"/>
        <v>3.4577322046023604</v>
      </c>
      <c r="R7">
        <v>4.5430000000000001</v>
      </c>
      <c r="S7">
        <v>6.9000000000000006E-2</v>
      </c>
      <c r="T7" s="5">
        <f t="shared" si="1"/>
        <v>313.46700000000004</v>
      </c>
      <c r="U7" s="6">
        <f t="shared" si="2"/>
        <v>0.28920689655172416</v>
      </c>
      <c r="V7" s="7">
        <f t="shared" si="3"/>
        <v>0.2385835221175629</v>
      </c>
    </row>
    <row r="8" spans="1:22" x14ac:dyDescent="0.25">
      <c r="A8" t="s">
        <v>14</v>
      </c>
      <c r="B8" s="1">
        <v>41284.053379629629</v>
      </c>
      <c r="C8">
        <v>18.399999999999999</v>
      </c>
      <c r="D8" t="s">
        <v>1</v>
      </c>
      <c r="E8" t="s">
        <v>2</v>
      </c>
      <c r="F8" t="s">
        <v>17</v>
      </c>
      <c r="G8" t="s">
        <v>4</v>
      </c>
      <c r="H8" s="2" t="s">
        <v>5</v>
      </c>
      <c r="I8" t="s">
        <v>6</v>
      </c>
      <c r="J8" s="2">
        <v>25.850845</v>
      </c>
      <c r="K8" s="2">
        <v>-80.988997999999995</v>
      </c>
      <c r="L8" t="s">
        <v>7</v>
      </c>
      <c r="M8" s="2" t="s">
        <v>16</v>
      </c>
      <c r="N8" s="3" t="s">
        <v>9</v>
      </c>
      <c r="O8">
        <v>7.9340000000000002</v>
      </c>
      <c r="P8">
        <v>32</v>
      </c>
      <c r="Q8" s="4">
        <f t="shared" si="0"/>
        <v>4.03327451474666</v>
      </c>
      <c r="R8">
        <v>4.5279999999999996</v>
      </c>
      <c r="S8">
        <v>6.2E-2</v>
      </c>
      <c r="T8" s="5">
        <f t="shared" si="1"/>
        <v>280.73599999999999</v>
      </c>
      <c r="U8" s="6">
        <f t="shared" si="2"/>
        <v>0.24793750000000001</v>
      </c>
      <c r="V8" s="7">
        <f t="shared" si="3"/>
        <v>0.25006301991429292</v>
      </c>
    </row>
    <row r="9" spans="1:22" x14ac:dyDescent="0.25">
      <c r="A9" t="s">
        <v>18</v>
      </c>
      <c r="B9" s="1">
        <v>41284.22148148148</v>
      </c>
      <c r="C9">
        <v>16.899999999999999</v>
      </c>
      <c r="D9" t="s">
        <v>1</v>
      </c>
      <c r="E9" t="s">
        <v>2</v>
      </c>
      <c r="F9" t="s">
        <v>15</v>
      </c>
      <c r="G9" t="s">
        <v>4</v>
      </c>
      <c r="H9" s="2" t="s">
        <v>5</v>
      </c>
      <c r="I9" t="s">
        <v>6</v>
      </c>
      <c r="J9" s="2">
        <v>25.850845</v>
      </c>
      <c r="K9" s="2">
        <v>-80.988997999999995</v>
      </c>
      <c r="L9" t="s">
        <v>7</v>
      </c>
      <c r="M9" s="2" t="s">
        <v>16</v>
      </c>
      <c r="N9" s="3" t="s">
        <v>9</v>
      </c>
      <c r="O9">
        <v>16.574000000000002</v>
      </c>
      <c r="P9">
        <v>50</v>
      </c>
      <c r="Q9" s="4">
        <f t="shared" si="0"/>
        <v>3.016773259321829</v>
      </c>
      <c r="R9">
        <v>4.1719999999999997</v>
      </c>
      <c r="S9">
        <v>6.5000000000000002E-2</v>
      </c>
      <c r="T9" s="5">
        <f t="shared" si="1"/>
        <v>271.18</v>
      </c>
      <c r="U9" s="6">
        <f t="shared" si="2"/>
        <v>0.33148000000000005</v>
      </c>
      <c r="V9" s="7">
        <f t="shared" si="3"/>
        <v>0.19609026185591888</v>
      </c>
    </row>
    <row r="10" spans="1:22" x14ac:dyDescent="0.25">
      <c r="A10" t="s">
        <v>18</v>
      </c>
      <c r="B10" s="1">
        <v>41284.22148148148</v>
      </c>
      <c r="C10">
        <v>16.899999999999999</v>
      </c>
      <c r="D10" t="s">
        <v>1</v>
      </c>
      <c r="E10" t="s">
        <v>2</v>
      </c>
      <c r="F10" t="s">
        <v>17</v>
      </c>
      <c r="G10" t="s">
        <v>4</v>
      </c>
      <c r="H10" s="2" t="s">
        <v>5</v>
      </c>
      <c r="I10" t="s">
        <v>6</v>
      </c>
      <c r="J10" s="2">
        <v>25.850845</v>
      </c>
      <c r="K10" s="2">
        <v>-80.988997999999995</v>
      </c>
      <c r="L10" t="s">
        <v>7</v>
      </c>
      <c r="M10" s="2" t="s">
        <v>16</v>
      </c>
      <c r="N10" s="3" t="s">
        <v>9</v>
      </c>
      <c r="O10">
        <v>18.731000000000002</v>
      </c>
      <c r="P10">
        <v>50</v>
      </c>
      <c r="Q10" s="4">
        <f t="shared" si="0"/>
        <v>2.669371629918317</v>
      </c>
      <c r="R10">
        <v>4.0599999999999996</v>
      </c>
      <c r="S10">
        <v>6.5000000000000002E-2</v>
      </c>
      <c r="T10" s="5">
        <f t="shared" si="1"/>
        <v>263.89999999999998</v>
      </c>
      <c r="U10" s="6">
        <f t="shared" si="2"/>
        <v>0.37462000000000001</v>
      </c>
      <c r="V10" s="7">
        <f t="shared" si="3"/>
        <v>0.17350915594469063</v>
      </c>
    </row>
    <row r="11" spans="1:22" x14ac:dyDescent="0.25">
      <c r="A11" t="s">
        <v>19</v>
      </c>
      <c r="B11" s="1">
        <v>41284.250856481478</v>
      </c>
      <c r="C11">
        <v>17</v>
      </c>
      <c r="D11" t="s">
        <v>1</v>
      </c>
      <c r="E11" t="s">
        <v>2</v>
      </c>
      <c r="F11" t="s">
        <v>15</v>
      </c>
      <c r="G11" t="s">
        <v>4</v>
      </c>
      <c r="H11" s="2" t="s">
        <v>5</v>
      </c>
      <c r="I11" t="s">
        <v>6</v>
      </c>
      <c r="J11" s="2">
        <v>25.850845</v>
      </c>
      <c r="K11" s="2">
        <v>-80.988997999999995</v>
      </c>
      <c r="L11" t="s">
        <v>7</v>
      </c>
      <c r="M11" s="2" t="s">
        <v>16</v>
      </c>
      <c r="N11" s="3" t="s">
        <v>9</v>
      </c>
      <c r="O11">
        <v>13.621</v>
      </c>
      <c r="P11">
        <v>47</v>
      </c>
      <c r="Q11" s="4">
        <f t="shared" si="0"/>
        <v>3.4505542911680491</v>
      </c>
      <c r="R11">
        <v>4.3109999999999999</v>
      </c>
      <c r="S11">
        <v>0.06</v>
      </c>
      <c r="T11" s="5">
        <f t="shared" si="1"/>
        <v>258.65999999999997</v>
      </c>
      <c r="U11" s="6">
        <f t="shared" si="2"/>
        <v>0.28980851063829788</v>
      </c>
      <c r="V11" s="7">
        <f t="shared" si="3"/>
        <v>0.20703325747008294</v>
      </c>
    </row>
    <row r="12" spans="1:22" x14ac:dyDescent="0.25">
      <c r="A12" t="s">
        <v>19</v>
      </c>
      <c r="B12" s="1">
        <v>41284.250856481478</v>
      </c>
      <c r="C12">
        <v>17</v>
      </c>
      <c r="D12" t="s">
        <v>1</v>
      </c>
      <c r="E12" t="s">
        <v>2</v>
      </c>
      <c r="F12" t="s">
        <v>17</v>
      </c>
      <c r="G12" t="s">
        <v>4</v>
      </c>
      <c r="H12" s="2" t="s">
        <v>5</v>
      </c>
      <c r="I12" t="s">
        <v>6</v>
      </c>
      <c r="J12" s="2">
        <v>25.850845</v>
      </c>
      <c r="K12" s="2">
        <v>-80.988997999999995</v>
      </c>
      <c r="L12" t="s">
        <v>7</v>
      </c>
      <c r="M12" s="2" t="s">
        <v>16</v>
      </c>
      <c r="N12" s="3" t="s">
        <v>9</v>
      </c>
      <c r="O12">
        <v>9.6080000000000005</v>
      </c>
      <c r="P12">
        <v>26</v>
      </c>
      <c r="Q12" s="4">
        <f t="shared" si="0"/>
        <v>2.7060782681099083</v>
      </c>
      <c r="R12">
        <v>4.093</v>
      </c>
      <c r="S12">
        <v>6.2E-2</v>
      </c>
      <c r="T12" s="5">
        <f t="shared" si="1"/>
        <v>253.76599999999999</v>
      </c>
      <c r="U12" s="6">
        <f t="shared" si="2"/>
        <v>0.36953846153846154</v>
      </c>
      <c r="V12" s="7">
        <f t="shared" si="3"/>
        <v>0.16777685262281433</v>
      </c>
    </row>
    <row r="13" spans="1:22" x14ac:dyDescent="0.25">
      <c r="A13" t="s">
        <v>20</v>
      </c>
      <c r="B13" s="1">
        <v>41284.756412037037</v>
      </c>
      <c r="C13">
        <v>17.2</v>
      </c>
      <c r="D13" t="s">
        <v>1</v>
      </c>
      <c r="E13" t="s">
        <v>2</v>
      </c>
      <c r="F13" t="s">
        <v>3</v>
      </c>
      <c r="G13" t="s">
        <v>4</v>
      </c>
      <c r="H13" s="2" t="s">
        <v>5</v>
      </c>
      <c r="I13" t="s">
        <v>6</v>
      </c>
      <c r="J13" s="2">
        <v>25.850845</v>
      </c>
      <c r="K13" s="2">
        <v>-80.988997999999995</v>
      </c>
      <c r="L13" t="s">
        <v>7</v>
      </c>
      <c r="M13" s="2" t="s">
        <v>8</v>
      </c>
      <c r="N13" s="3" t="s">
        <v>9</v>
      </c>
      <c r="O13">
        <v>13.388</v>
      </c>
      <c r="P13">
        <v>52</v>
      </c>
      <c r="Q13" s="4">
        <f t="shared" si="0"/>
        <v>3.8840752913056469</v>
      </c>
      <c r="R13">
        <v>4.17</v>
      </c>
      <c r="S13">
        <v>5.7000000000000002E-2</v>
      </c>
      <c r="T13" s="5">
        <f t="shared" si="1"/>
        <v>237.69</v>
      </c>
      <c r="U13" s="6">
        <f t="shared" si="2"/>
        <v>0.25746153846153846</v>
      </c>
      <c r="V13" s="7">
        <f t="shared" si="3"/>
        <v>0.22139229160442186</v>
      </c>
    </row>
    <row r="14" spans="1:22" x14ac:dyDescent="0.25">
      <c r="A14" t="s">
        <v>21</v>
      </c>
      <c r="B14" s="1">
        <v>41285.281666666669</v>
      </c>
      <c r="C14">
        <v>16.5</v>
      </c>
      <c r="D14" t="s">
        <v>1</v>
      </c>
      <c r="E14" t="s">
        <v>2</v>
      </c>
      <c r="F14" t="s">
        <v>15</v>
      </c>
      <c r="G14" t="s">
        <v>4</v>
      </c>
      <c r="H14" s="2" t="s">
        <v>5</v>
      </c>
      <c r="I14" t="s">
        <v>6</v>
      </c>
      <c r="J14" s="2">
        <v>25.850845</v>
      </c>
      <c r="K14" s="2">
        <v>-80.988997999999995</v>
      </c>
      <c r="L14" t="s">
        <v>7</v>
      </c>
      <c r="M14" s="2" t="s">
        <v>16</v>
      </c>
      <c r="N14" s="3" t="s">
        <v>9</v>
      </c>
      <c r="O14">
        <v>2.6480000000000001</v>
      </c>
      <c r="P14">
        <v>9</v>
      </c>
      <c r="Q14" s="4">
        <f t="shared" si="0"/>
        <v>3.3987915407854983</v>
      </c>
      <c r="R14">
        <v>4.1740000000000004</v>
      </c>
      <c r="S14">
        <v>6.0999999999999999E-2</v>
      </c>
      <c r="T14" s="5">
        <f t="shared" si="1"/>
        <v>254.614</v>
      </c>
      <c r="U14" s="6">
        <f t="shared" si="2"/>
        <v>0.29422222222222222</v>
      </c>
      <c r="V14" s="7">
        <f t="shared" si="3"/>
        <v>0.20732628398791542</v>
      </c>
    </row>
    <row r="15" spans="1:22" x14ac:dyDescent="0.25">
      <c r="A15" t="s">
        <v>21</v>
      </c>
      <c r="B15" s="1">
        <v>41285.281666666669</v>
      </c>
      <c r="C15">
        <v>16.5</v>
      </c>
      <c r="D15" t="s">
        <v>1</v>
      </c>
      <c r="E15" t="s">
        <v>2</v>
      </c>
      <c r="F15" t="s">
        <v>17</v>
      </c>
      <c r="G15" t="s">
        <v>4</v>
      </c>
      <c r="H15" s="2" t="s">
        <v>5</v>
      </c>
      <c r="I15" t="s">
        <v>6</v>
      </c>
      <c r="J15" s="2">
        <v>25.850845</v>
      </c>
      <c r="K15" s="2">
        <v>-80.988997999999995</v>
      </c>
      <c r="L15" t="s">
        <v>7</v>
      </c>
      <c r="M15" s="2" t="s">
        <v>16</v>
      </c>
      <c r="N15" s="3" t="s">
        <v>9</v>
      </c>
      <c r="O15">
        <v>17.681999999999999</v>
      </c>
      <c r="P15">
        <v>50</v>
      </c>
      <c r="Q15" s="4">
        <f t="shared" si="0"/>
        <v>2.8277344191833507</v>
      </c>
      <c r="R15">
        <v>4.008</v>
      </c>
      <c r="S15">
        <v>7.6999999999999999E-2</v>
      </c>
      <c r="T15" s="5">
        <f t="shared" si="1"/>
        <v>308.61599999999999</v>
      </c>
      <c r="U15" s="6">
        <f t="shared" si="2"/>
        <v>0.35363999999999995</v>
      </c>
      <c r="V15" s="7">
        <f t="shared" si="3"/>
        <v>0.217735550277118</v>
      </c>
    </row>
    <row r="16" spans="1:22" x14ac:dyDescent="0.25">
      <c r="A16" t="s">
        <v>22</v>
      </c>
      <c r="B16" s="1">
        <v>41286.116574074076</v>
      </c>
      <c r="C16">
        <v>21.2</v>
      </c>
      <c r="D16" t="s">
        <v>1</v>
      </c>
      <c r="E16" t="s">
        <v>2</v>
      </c>
      <c r="F16" t="s">
        <v>3</v>
      </c>
      <c r="G16" t="s">
        <v>4</v>
      </c>
      <c r="H16" s="2" t="s">
        <v>5</v>
      </c>
      <c r="I16" t="s">
        <v>6</v>
      </c>
      <c r="J16" s="2">
        <v>25.850845</v>
      </c>
      <c r="K16" s="2">
        <v>-80.988997999999995</v>
      </c>
      <c r="L16" t="s">
        <v>7</v>
      </c>
      <c r="M16" s="2" t="s">
        <v>8</v>
      </c>
      <c r="N16" s="3" t="s">
        <v>9</v>
      </c>
      <c r="O16">
        <v>10.968999999999999</v>
      </c>
      <c r="P16">
        <v>56</v>
      </c>
      <c r="Q16" s="4">
        <f t="shared" si="0"/>
        <v>5.1052967453733249</v>
      </c>
      <c r="R16">
        <v>4.9950000000000001</v>
      </c>
      <c r="S16">
        <v>4.2999999999999997E-2</v>
      </c>
      <c r="T16" s="5">
        <f t="shared" si="1"/>
        <v>214.785</v>
      </c>
      <c r="U16" s="6">
        <f t="shared" si="2"/>
        <v>0.19587499999999999</v>
      </c>
      <c r="V16" s="7">
        <f t="shared" si="3"/>
        <v>0.21952776005105296</v>
      </c>
    </row>
    <row r="17" spans="1:22" x14ac:dyDescent="0.25">
      <c r="A17" t="s">
        <v>22</v>
      </c>
      <c r="B17" s="1">
        <v>41286.116574074076</v>
      </c>
      <c r="C17">
        <v>20.2</v>
      </c>
      <c r="D17" t="s">
        <v>1</v>
      </c>
      <c r="E17" t="s">
        <v>2</v>
      </c>
      <c r="F17" t="s">
        <v>17</v>
      </c>
      <c r="G17" t="s">
        <v>4</v>
      </c>
      <c r="H17" s="2" t="s">
        <v>5</v>
      </c>
      <c r="I17" t="s">
        <v>6</v>
      </c>
      <c r="J17" s="2">
        <v>25.850845</v>
      </c>
      <c r="K17" s="2">
        <v>-80.988997999999995</v>
      </c>
      <c r="L17" t="s">
        <v>7</v>
      </c>
      <c r="M17" s="2" t="s">
        <v>16</v>
      </c>
      <c r="N17" s="3" t="s">
        <v>9</v>
      </c>
      <c r="O17">
        <v>12.348000000000001</v>
      </c>
      <c r="P17">
        <v>58</v>
      </c>
      <c r="Q17" s="4">
        <f t="shared" si="0"/>
        <v>4.697116942014901</v>
      </c>
      <c r="R17">
        <v>5.2969999999999997</v>
      </c>
      <c r="S17">
        <v>0.05</v>
      </c>
      <c r="T17" s="5">
        <f t="shared" si="1"/>
        <v>264.85000000000002</v>
      </c>
      <c r="U17" s="6">
        <f t="shared" si="2"/>
        <v>0.21289655172413793</v>
      </c>
      <c r="V17" s="7">
        <f t="shared" si="3"/>
        <v>0.23485584710074506</v>
      </c>
    </row>
    <row r="18" spans="1:22" x14ac:dyDescent="0.25">
      <c r="A18" t="s">
        <v>23</v>
      </c>
      <c r="B18" s="1">
        <v>41286.24560185185</v>
      </c>
      <c r="C18">
        <v>22.5</v>
      </c>
      <c r="D18" t="s">
        <v>1</v>
      </c>
      <c r="E18" t="s">
        <v>2</v>
      </c>
      <c r="F18" t="s">
        <v>3</v>
      </c>
      <c r="G18" t="s">
        <v>4</v>
      </c>
      <c r="H18" s="2" t="s">
        <v>5</v>
      </c>
      <c r="I18" t="s">
        <v>6</v>
      </c>
      <c r="J18" s="2">
        <v>25.850845</v>
      </c>
      <c r="K18" s="2">
        <v>-80.988997999999995</v>
      </c>
      <c r="L18" t="s">
        <v>7</v>
      </c>
      <c r="M18" s="2" t="s">
        <v>8</v>
      </c>
      <c r="N18" s="3" t="s">
        <v>9</v>
      </c>
      <c r="O18">
        <v>3.8959999999999999</v>
      </c>
      <c r="P18">
        <v>23</v>
      </c>
      <c r="Q18" s="4">
        <f t="shared" si="0"/>
        <v>5.9034907597535939</v>
      </c>
      <c r="R18">
        <v>4.8929999999999998</v>
      </c>
      <c r="S18">
        <v>4.7E-2</v>
      </c>
      <c r="T18" s="5">
        <f t="shared" si="1"/>
        <v>229.971</v>
      </c>
      <c r="U18" s="6">
        <f t="shared" si="2"/>
        <v>0.16939130434782609</v>
      </c>
      <c r="V18" s="7">
        <f t="shared" si="3"/>
        <v>0.27746406570841886</v>
      </c>
    </row>
    <row r="19" spans="1:22" x14ac:dyDescent="0.25">
      <c r="A19" t="s">
        <v>23</v>
      </c>
      <c r="B19" s="1">
        <v>41286.24560185185</v>
      </c>
      <c r="C19">
        <v>22.5</v>
      </c>
      <c r="D19" t="s">
        <v>1</v>
      </c>
      <c r="E19" t="s">
        <v>2</v>
      </c>
      <c r="F19" t="s">
        <v>17</v>
      </c>
      <c r="G19" t="s">
        <v>4</v>
      </c>
      <c r="H19" s="2" t="s">
        <v>5</v>
      </c>
      <c r="I19" t="s">
        <v>6</v>
      </c>
      <c r="J19" s="2">
        <v>25.850845</v>
      </c>
      <c r="K19" s="2">
        <v>-80.988997999999995</v>
      </c>
      <c r="L19" t="s">
        <v>7</v>
      </c>
      <c r="M19" s="2" t="s">
        <v>16</v>
      </c>
      <c r="N19" s="3" t="s">
        <v>9</v>
      </c>
      <c r="O19">
        <v>10.526</v>
      </c>
      <c r="P19">
        <v>50</v>
      </c>
      <c r="Q19" s="4">
        <f t="shared" si="0"/>
        <v>4.7501425042751286</v>
      </c>
      <c r="R19">
        <v>5.1710000000000003</v>
      </c>
      <c r="S19">
        <v>5.6000000000000001E-2</v>
      </c>
      <c r="T19" s="5">
        <f t="shared" si="1"/>
        <v>289.57600000000002</v>
      </c>
      <c r="U19" s="6">
        <f t="shared" si="2"/>
        <v>0.21051999999999998</v>
      </c>
      <c r="V19" s="7">
        <f t="shared" si="3"/>
        <v>0.26600798023940719</v>
      </c>
    </row>
    <row r="20" spans="1:22" x14ac:dyDescent="0.25">
      <c r="A20" t="s">
        <v>23</v>
      </c>
      <c r="B20" s="1">
        <v>41286.24560185185</v>
      </c>
      <c r="C20">
        <v>22.5</v>
      </c>
      <c r="D20" t="s">
        <v>1</v>
      </c>
      <c r="E20" t="s">
        <v>2</v>
      </c>
      <c r="F20" t="s">
        <v>15</v>
      </c>
      <c r="G20" t="s">
        <v>4</v>
      </c>
      <c r="H20" s="2" t="s">
        <v>5</v>
      </c>
      <c r="I20" t="s">
        <v>6</v>
      </c>
      <c r="J20" s="2">
        <v>25.850845</v>
      </c>
      <c r="K20" s="2">
        <v>-80.988997999999995</v>
      </c>
      <c r="L20" t="s">
        <v>7</v>
      </c>
      <c r="M20" s="2" t="s">
        <v>16</v>
      </c>
      <c r="N20" s="3" t="s">
        <v>9</v>
      </c>
      <c r="O20">
        <v>5.9610000000000003</v>
      </c>
      <c r="P20">
        <v>24</v>
      </c>
      <c r="Q20" s="4">
        <f t="shared" si="0"/>
        <v>4.0261701056869654</v>
      </c>
      <c r="R20">
        <v>5.0679999999999996</v>
      </c>
      <c r="S20">
        <v>5.0999999999999997E-2</v>
      </c>
      <c r="T20" s="5">
        <f t="shared" si="1"/>
        <v>258.46799999999996</v>
      </c>
      <c r="U20" s="6">
        <f t="shared" si="2"/>
        <v>0.24837500000000001</v>
      </c>
      <c r="V20" s="7">
        <f t="shared" si="3"/>
        <v>0.20533467539003519</v>
      </c>
    </row>
    <row r="21" spans="1:22" x14ac:dyDescent="0.25">
      <c r="A21" t="s">
        <v>24</v>
      </c>
      <c r="B21" s="1">
        <v>41286.280671296299</v>
      </c>
      <c r="C21">
        <v>24.6</v>
      </c>
      <c r="D21" t="s">
        <v>1</v>
      </c>
      <c r="E21" t="s">
        <v>2</v>
      </c>
      <c r="F21" t="s">
        <v>17</v>
      </c>
      <c r="G21" t="s">
        <v>4</v>
      </c>
      <c r="H21" s="2" t="s">
        <v>5</v>
      </c>
      <c r="I21" t="s">
        <v>6</v>
      </c>
      <c r="J21" s="2">
        <v>25.850845</v>
      </c>
      <c r="K21" s="2">
        <v>-80.988997999999995</v>
      </c>
      <c r="L21" t="s">
        <v>7</v>
      </c>
      <c r="M21" s="2" t="s">
        <v>16</v>
      </c>
      <c r="N21" s="3" t="s">
        <v>9</v>
      </c>
      <c r="O21">
        <v>5.649</v>
      </c>
      <c r="P21">
        <v>37</v>
      </c>
      <c r="Q21" s="4">
        <f t="shared" si="0"/>
        <v>6.5498318286422377</v>
      </c>
      <c r="R21">
        <v>5.4390000000000001</v>
      </c>
      <c r="S21">
        <v>4.1000000000000002E-2</v>
      </c>
      <c r="T21" s="5">
        <f t="shared" si="1"/>
        <v>222.999</v>
      </c>
      <c r="U21" s="6">
        <f t="shared" si="2"/>
        <v>0.15267567567567566</v>
      </c>
      <c r="V21" s="7">
        <f t="shared" si="3"/>
        <v>0.26854310497433176</v>
      </c>
    </row>
    <row r="22" spans="1:22" x14ac:dyDescent="0.25">
      <c r="A22" t="s">
        <v>24</v>
      </c>
      <c r="B22" s="1">
        <v>41286.280671296299</v>
      </c>
      <c r="C22">
        <v>24.3</v>
      </c>
      <c r="D22" t="s">
        <v>1</v>
      </c>
      <c r="E22" t="s">
        <v>2</v>
      </c>
      <c r="F22" t="s">
        <v>15</v>
      </c>
      <c r="G22" t="s">
        <v>4</v>
      </c>
      <c r="H22" s="2" t="s">
        <v>5</v>
      </c>
      <c r="I22" t="s">
        <v>6</v>
      </c>
      <c r="J22" s="2">
        <v>25.850845</v>
      </c>
      <c r="K22" s="2">
        <v>-80.988997999999995</v>
      </c>
      <c r="L22" t="s">
        <v>7</v>
      </c>
      <c r="M22" s="2" t="s">
        <v>16</v>
      </c>
      <c r="N22" s="3" t="s">
        <v>9</v>
      </c>
      <c r="O22">
        <v>7.1239999999999997</v>
      </c>
      <c r="P22">
        <v>46</v>
      </c>
      <c r="Q22" s="4">
        <f t="shared" si="0"/>
        <v>6.4570466030320048</v>
      </c>
      <c r="R22">
        <v>5.3369999999999997</v>
      </c>
      <c r="S22">
        <v>4.3999999999999997E-2</v>
      </c>
      <c r="T22" s="5">
        <f t="shared" si="1"/>
        <v>234.82799999999997</v>
      </c>
      <c r="U22" s="6">
        <f t="shared" si="2"/>
        <v>0.15486956521739129</v>
      </c>
      <c r="V22" s="7">
        <f t="shared" si="3"/>
        <v>0.28411005053340821</v>
      </c>
    </row>
    <row r="23" spans="1:22" x14ac:dyDescent="0.25">
      <c r="A23" t="s">
        <v>25</v>
      </c>
      <c r="B23" s="1">
        <v>41286.319652777776</v>
      </c>
      <c r="C23">
        <v>22.5</v>
      </c>
      <c r="D23" t="s">
        <v>1</v>
      </c>
      <c r="E23" t="s">
        <v>2</v>
      </c>
      <c r="F23" t="s">
        <v>17</v>
      </c>
      <c r="G23" t="s">
        <v>4</v>
      </c>
      <c r="H23" s="2" t="s">
        <v>5</v>
      </c>
      <c r="I23" t="s">
        <v>6</v>
      </c>
      <c r="J23" s="2">
        <v>25.850845</v>
      </c>
      <c r="K23" s="2">
        <v>-80.988997999999995</v>
      </c>
      <c r="L23" t="s">
        <v>7</v>
      </c>
      <c r="M23" s="2" t="s">
        <v>16</v>
      </c>
      <c r="N23" s="3" t="s">
        <v>9</v>
      </c>
      <c r="O23">
        <v>8.5380000000000003</v>
      </c>
      <c r="P23">
        <v>35</v>
      </c>
      <c r="Q23" s="4">
        <f t="shared" si="0"/>
        <v>4.0993206840009373</v>
      </c>
      <c r="R23">
        <v>5.3810000000000002</v>
      </c>
      <c r="S23">
        <v>5.5E-2</v>
      </c>
      <c r="T23" s="5">
        <f t="shared" si="1"/>
        <v>295.95499999999998</v>
      </c>
      <c r="U23" s="6">
        <f t="shared" si="2"/>
        <v>0.24394285714285716</v>
      </c>
      <c r="V23" s="7">
        <f t="shared" si="3"/>
        <v>0.22546263762005153</v>
      </c>
    </row>
    <row r="24" spans="1:22" x14ac:dyDescent="0.25">
      <c r="A24" t="s">
        <v>25</v>
      </c>
      <c r="B24" s="1">
        <v>41286.319652777776</v>
      </c>
      <c r="C24">
        <v>22.5</v>
      </c>
      <c r="D24" t="s">
        <v>1</v>
      </c>
      <c r="E24" t="s">
        <v>2</v>
      </c>
      <c r="F24" t="s">
        <v>15</v>
      </c>
      <c r="G24" t="s">
        <v>4</v>
      </c>
      <c r="H24" s="2" t="s">
        <v>5</v>
      </c>
      <c r="I24" t="s">
        <v>6</v>
      </c>
      <c r="J24" s="2">
        <v>25.850845</v>
      </c>
      <c r="K24" s="2">
        <v>-80.988997999999995</v>
      </c>
      <c r="L24" t="s">
        <v>7</v>
      </c>
      <c r="M24" s="2" t="s">
        <v>16</v>
      </c>
      <c r="N24" s="3" t="s">
        <v>9</v>
      </c>
      <c r="O24">
        <v>10.186</v>
      </c>
      <c r="P24">
        <v>60</v>
      </c>
      <c r="Q24" s="4">
        <f t="shared" si="0"/>
        <v>5.8904378558806201</v>
      </c>
      <c r="R24">
        <v>5.31</v>
      </c>
      <c r="S24">
        <v>4.8000000000000001E-2</v>
      </c>
      <c r="T24" s="5">
        <f t="shared" si="1"/>
        <v>254.88</v>
      </c>
      <c r="U24" s="6">
        <f t="shared" si="2"/>
        <v>0.16976666666666668</v>
      </c>
      <c r="V24" s="7">
        <f t="shared" si="3"/>
        <v>0.28274101708226979</v>
      </c>
    </row>
    <row r="25" spans="1:22" x14ac:dyDescent="0.25">
      <c r="A25" t="s">
        <v>26</v>
      </c>
      <c r="B25" s="1">
        <v>41286.386921296296</v>
      </c>
      <c r="C25">
        <v>19.600000000000001</v>
      </c>
      <c r="D25" t="s">
        <v>1</v>
      </c>
      <c r="E25" t="s">
        <v>2</v>
      </c>
      <c r="F25" t="s">
        <v>15</v>
      </c>
      <c r="G25" t="s">
        <v>4</v>
      </c>
      <c r="H25" s="2" t="s">
        <v>5</v>
      </c>
      <c r="I25" t="s">
        <v>6</v>
      </c>
      <c r="J25" s="2">
        <v>25.850845</v>
      </c>
      <c r="K25" s="2">
        <v>-80.988997999999995</v>
      </c>
      <c r="L25" t="s">
        <v>7</v>
      </c>
      <c r="M25" s="2" t="s">
        <v>16</v>
      </c>
      <c r="N25" s="3" t="s">
        <v>9</v>
      </c>
      <c r="O25">
        <v>19.928999999999998</v>
      </c>
      <c r="P25">
        <v>67</v>
      </c>
      <c r="Q25" s="4">
        <f t="shared" si="0"/>
        <v>3.3619348687841839</v>
      </c>
      <c r="R25">
        <v>4.984</v>
      </c>
      <c r="S25">
        <v>5.2999999999999999E-2</v>
      </c>
      <c r="T25" s="5">
        <f t="shared" si="1"/>
        <v>264.15199999999999</v>
      </c>
      <c r="U25" s="6">
        <f t="shared" si="2"/>
        <v>0.29744776119402982</v>
      </c>
      <c r="V25" s="7">
        <f t="shared" si="3"/>
        <v>0.17818254804556174</v>
      </c>
    </row>
    <row r="26" spans="1:22" x14ac:dyDescent="0.25">
      <c r="A26" t="s">
        <v>27</v>
      </c>
      <c r="B26" s="1">
        <v>41286.873379629629</v>
      </c>
      <c r="C26">
        <v>15.7</v>
      </c>
      <c r="D26" t="s">
        <v>1</v>
      </c>
      <c r="E26" t="s">
        <v>2</v>
      </c>
      <c r="F26" t="s">
        <v>3</v>
      </c>
      <c r="G26" t="s">
        <v>4</v>
      </c>
      <c r="H26" s="2" t="s">
        <v>5</v>
      </c>
      <c r="I26" t="s">
        <v>6</v>
      </c>
      <c r="J26" s="2">
        <v>25.850845</v>
      </c>
      <c r="K26" s="2">
        <v>-80.988997999999995</v>
      </c>
      <c r="L26" t="s">
        <v>7</v>
      </c>
      <c r="M26" s="2" t="s">
        <v>8</v>
      </c>
      <c r="N26" s="3" t="s">
        <v>9</v>
      </c>
      <c r="O26">
        <v>9.8800000000000008</v>
      </c>
      <c r="P26">
        <v>27</v>
      </c>
      <c r="Q26" s="4">
        <f t="shared" si="0"/>
        <v>2.7327935222672064</v>
      </c>
      <c r="R26">
        <v>4.0609999999999999</v>
      </c>
      <c r="S26">
        <v>6.0999999999999999E-2</v>
      </c>
      <c r="T26" s="5">
        <f t="shared" si="1"/>
        <v>247.721</v>
      </c>
      <c r="U26" s="6">
        <f t="shared" si="2"/>
        <v>0.36592592592592593</v>
      </c>
      <c r="V26" s="7">
        <f t="shared" si="3"/>
        <v>0.16670040485829959</v>
      </c>
    </row>
    <row r="31" spans="1:22" x14ac:dyDescent="0.25">
      <c r="C31" t="s">
        <v>54</v>
      </c>
      <c r="D31" t="s">
        <v>52</v>
      </c>
      <c r="E31" t="s">
        <v>55</v>
      </c>
      <c r="F31" t="s">
        <v>56</v>
      </c>
      <c r="G31" t="s">
        <v>53</v>
      </c>
    </row>
    <row r="32" spans="1:22" x14ac:dyDescent="0.25">
      <c r="B32" t="s">
        <v>51</v>
      </c>
      <c r="C32">
        <f>D32*E32+F32</f>
        <v>5.613575</v>
      </c>
      <c r="D32">
        <v>25</v>
      </c>
      <c r="E32">
        <v>0.16897899999999999</v>
      </c>
      <c r="F32">
        <v>1.3891</v>
      </c>
      <c r="G32">
        <v>90</v>
      </c>
    </row>
    <row r="33" spans="2:20" x14ac:dyDescent="0.25">
      <c r="B33" t="s">
        <v>50</v>
      </c>
      <c r="C33">
        <f t="shared" ref="C33:C34" si="4">D33*E33+F33</f>
        <v>6.1743750000000013</v>
      </c>
      <c r="D33">
        <v>25</v>
      </c>
      <c r="E33">
        <v>0.37743900000000002</v>
      </c>
      <c r="F33">
        <v>-3.2616000000000001</v>
      </c>
      <c r="G33">
        <v>81</v>
      </c>
    </row>
    <row r="34" spans="2:20" x14ac:dyDescent="0.25">
      <c r="B34" t="s">
        <v>50</v>
      </c>
      <c r="C34">
        <f t="shared" si="4"/>
        <v>6.5789799999999996</v>
      </c>
      <c r="D34">
        <v>25</v>
      </c>
      <c r="E34">
        <v>0.42451800000000001</v>
      </c>
      <c r="F34">
        <v>-4.0339700000000001</v>
      </c>
      <c r="G34">
        <v>90</v>
      </c>
    </row>
    <row r="42" spans="2:20" x14ac:dyDescent="0.25">
      <c r="L42" t="s">
        <v>63</v>
      </c>
      <c r="M42" t="s">
        <v>57</v>
      </c>
      <c r="N42" t="s">
        <v>58</v>
      </c>
      <c r="O42" t="s">
        <v>59</v>
      </c>
      <c r="Q42" t="s">
        <v>59</v>
      </c>
      <c r="R42" t="s">
        <v>57</v>
      </c>
      <c r="S42" t="s">
        <v>58</v>
      </c>
      <c r="T42" t="s">
        <v>61</v>
      </c>
    </row>
    <row r="43" spans="2:20" x14ac:dyDescent="0.25">
      <c r="L43">
        <v>25</v>
      </c>
      <c r="M43">
        <v>0.37609999999999999</v>
      </c>
      <c r="N43">
        <v>-3.2376</v>
      </c>
      <c r="O43" s="15">
        <f>L43*M43+N43</f>
        <v>6.1648999999999994</v>
      </c>
      <c r="P43" s="17">
        <v>6.6</v>
      </c>
      <c r="Q43">
        <f>O43</f>
        <v>6.1648999999999994</v>
      </c>
      <c r="R43">
        <v>0.36070000000000002</v>
      </c>
      <c r="S43">
        <v>3.1867999999999999</v>
      </c>
      <c r="T43" s="14">
        <f>Q43*R43+S43</f>
        <v>5.4104794299999996</v>
      </c>
    </row>
    <row r="44" spans="2:20" x14ac:dyDescent="0.25">
      <c r="L44">
        <v>20</v>
      </c>
      <c r="M44">
        <v>0.37609999999999999</v>
      </c>
      <c r="N44">
        <v>-3.2376</v>
      </c>
      <c r="O44" s="15">
        <f t="shared" ref="O44:O45" si="5">L44*M44+N44</f>
        <v>4.2843999999999998</v>
      </c>
      <c r="Q44">
        <f>O44</f>
        <v>4.2843999999999998</v>
      </c>
      <c r="R44">
        <v>0.36070000000000002</v>
      </c>
      <c r="S44">
        <v>3.1867999999999999</v>
      </c>
      <c r="T44" s="14">
        <f t="shared" ref="T44:T45" si="6">Q44*R44+S44</f>
        <v>4.7321830799999995</v>
      </c>
    </row>
    <row r="45" spans="2:20" x14ac:dyDescent="0.25">
      <c r="L45">
        <v>30</v>
      </c>
      <c r="M45">
        <v>0.37609999999999999</v>
      </c>
      <c r="N45">
        <v>-3.2376</v>
      </c>
      <c r="O45" s="15">
        <f t="shared" si="5"/>
        <v>8.045399999999999</v>
      </c>
      <c r="Q45">
        <f>O45</f>
        <v>8.045399999999999</v>
      </c>
      <c r="R45">
        <v>0.36070000000000002</v>
      </c>
      <c r="S45">
        <v>3.1867999999999999</v>
      </c>
      <c r="T45" s="14">
        <f t="shared" si="6"/>
        <v>6.0887757799999997</v>
      </c>
    </row>
    <row r="47" spans="2:20" x14ac:dyDescent="0.25">
      <c r="N47" s="13" t="s">
        <v>60</v>
      </c>
      <c r="O47" s="14">
        <f>(O45-O44)/O44</f>
        <v>0.87783586966669769</v>
      </c>
      <c r="S47" s="13" t="s">
        <v>62</v>
      </c>
      <c r="T47" s="14">
        <f>(T45-T44)/T44</f>
        <v>0.28667375650225274</v>
      </c>
    </row>
    <row r="48" spans="2:20" x14ac:dyDescent="0.25">
      <c r="M48" s="16">
        <v>0.42451800000000001</v>
      </c>
      <c r="N48" s="16">
        <v>-4.0339700000000001</v>
      </c>
    </row>
    <row r="50" spans="15:16" x14ac:dyDescent="0.25">
      <c r="O50" s="16"/>
      <c r="P50" t="s">
        <v>64</v>
      </c>
    </row>
  </sheetData>
  <pageMargins left="0.75" right="0.75" top="1" bottom="1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Stroud Water Research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Funk</dc:creator>
  <cp:lastModifiedBy>Thomas J Walker</cp:lastModifiedBy>
  <dcterms:created xsi:type="dcterms:W3CDTF">2013-01-16T02:56:23Z</dcterms:created>
  <dcterms:modified xsi:type="dcterms:W3CDTF">2013-03-29T19:20:05Z</dcterms:modified>
</cp:coreProperties>
</file>